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23715" windowHeight="9540"/>
  </bookViews>
  <sheets>
    <sheet name="附件1" sheetId="10" r:id="rId1"/>
    <sheet name="1-1小学" sheetId="4" r:id="rId2"/>
    <sheet name="1-2初中" sheetId="5" r:id="rId3"/>
    <sheet name="1-3普通高中" sheetId="7" r:id="rId4"/>
    <sheet name="1-4中职" sheetId="12" r:id="rId5"/>
    <sheet name="1-5高职" sheetId="8" r:id="rId6"/>
    <sheet name="1-6广播电视大学" sheetId="9" r:id="rId7"/>
  </sheets>
  <calcPr calcId="145621"/>
</workbook>
</file>

<file path=xl/calcChain.xml><?xml version="1.0" encoding="utf-8"?>
<calcChain xmlns="http://schemas.openxmlformats.org/spreadsheetml/2006/main">
  <c r="D6" i="9" l="1"/>
  <c r="D6" i="8"/>
  <c r="D6" i="7"/>
  <c r="H6" i="9" l="1"/>
  <c r="H6" i="8"/>
  <c r="H6" i="7"/>
  <c r="D6" i="12"/>
  <c r="D6" i="5"/>
  <c r="H6" i="5" s="1"/>
  <c r="D6" i="4"/>
  <c r="H6" i="4" s="1"/>
  <c r="F11" i="10"/>
  <c r="J11" i="10" s="1"/>
  <c r="F9" i="10"/>
  <c r="J9" i="10" s="1"/>
  <c r="F8" i="10"/>
  <c r="J8" i="10" s="1"/>
  <c r="F10" i="10"/>
  <c r="J10" i="10" s="1"/>
  <c r="F13" i="10"/>
  <c r="J13" i="10" s="1"/>
  <c r="F12" i="10"/>
  <c r="J12" i="10" s="1"/>
  <c r="D7" i="10"/>
  <c r="E7" i="10"/>
  <c r="I7" i="10"/>
  <c r="C7" i="10"/>
  <c r="G7" i="10"/>
  <c r="H7" i="10"/>
  <c r="B7" i="10"/>
  <c r="H6" i="12" l="1"/>
  <c r="J7" i="10"/>
  <c r="F7" i="10"/>
</calcChain>
</file>

<file path=xl/sharedStrings.xml><?xml version="1.0" encoding="utf-8"?>
<sst xmlns="http://schemas.openxmlformats.org/spreadsheetml/2006/main" count="156" uniqueCount="61">
  <si>
    <t>台山市</t>
    <phoneticPr fontId="2" type="noConversion"/>
  </si>
  <si>
    <t>A</t>
    <phoneticPr fontId="2" type="noConversion"/>
  </si>
  <si>
    <t>B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</si>
  <si>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</si>
  <si>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</si>
  <si>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</si>
  <si>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</si>
  <si>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</si>
  <si>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B</t>
    <phoneticPr fontId="2" type="noConversion"/>
  </si>
  <si>
    <t>C</t>
    <phoneticPr fontId="12" type="noConversion"/>
  </si>
  <si>
    <t>已发放金额</t>
    <phoneticPr fontId="2" type="noConversion"/>
  </si>
  <si>
    <t>C</t>
    <phoneticPr fontId="2" type="noConversion"/>
  </si>
  <si>
    <t>附件1</t>
    <phoneticPr fontId="2" type="noConversion"/>
  </si>
  <si>
    <r>
      <rPr>
        <sz val="11"/>
        <rFont val="宋体"/>
        <family val="3"/>
        <charset val="134"/>
      </rPr>
      <t>市、区名称</t>
    </r>
    <phoneticPr fontId="2" type="noConversion"/>
  </si>
  <si>
    <r>
      <rPr>
        <b/>
        <sz val="11"/>
        <rFont val="宋体"/>
        <family val="3"/>
        <charset val="134"/>
      </rPr>
      <t>小计</t>
    </r>
    <phoneticPr fontId="2" type="noConversion"/>
  </si>
  <si>
    <t>附件1-1</t>
    <phoneticPr fontId="2" type="noConversion"/>
  </si>
  <si>
    <t>附件1-2</t>
    <phoneticPr fontId="2" type="noConversion"/>
  </si>
  <si>
    <t>附件1-3</t>
    <phoneticPr fontId="2" type="noConversion"/>
  </si>
  <si>
    <t>附件1-4</t>
    <phoneticPr fontId="2" type="noConversion"/>
  </si>
  <si>
    <t>附件1-5</t>
    <phoneticPr fontId="2" type="noConversion"/>
  </si>
  <si>
    <t>附件1-6</t>
    <phoneticPr fontId="2" type="noConversion"/>
  </si>
  <si>
    <t>单位：人、万元</t>
  </si>
  <si>
    <t>单位：人、万元</t>
    <phoneticPr fontId="14" type="noConversion"/>
  </si>
  <si>
    <t>小学</t>
    <phoneticPr fontId="2" type="noConversion"/>
  </si>
  <si>
    <t>初中</t>
    <phoneticPr fontId="2" type="noConversion"/>
  </si>
  <si>
    <t>普通高中</t>
    <phoneticPr fontId="2" type="noConversion"/>
  </si>
  <si>
    <t>中职</t>
    <phoneticPr fontId="2" type="noConversion"/>
  </si>
  <si>
    <t>高职</t>
    <phoneticPr fontId="2" type="noConversion"/>
  </si>
  <si>
    <t>广播电视大学</t>
    <phoneticPr fontId="2" type="noConversion"/>
  </si>
  <si>
    <t>台山市合计</t>
    <phoneticPr fontId="2" type="noConversion"/>
  </si>
  <si>
    <r>
      <rPr>
        <sz val="11"/>
        <rFont val="宋体"/>
        <family val="3"/>
        <charset val="134"/>
      </rPr>
      <t>江财教</t>
    </r>
    <r>
      <rPr>
        <sz val="11"/>
        <rFont val="Times New Roman"/>
        <family val="1"/>
      </rPr>
      <t>[2018]55</t>
    </r>
    <r>
      <rPr>
        <sz val="11"/>
        <rFont val="宋体"/>
        <family val="3"/>
        <charset val="134"/>
      </rPr>
      <t>号下达</t>
    </r>
    <r>
      <rPr>
        <sz val="11"/>
        <rFont val="宋体"/>
        <family val="3"/>
        <charset val="134"/>
      </rPr>
      <t>市财政补助资金金额</t>
    </r>
    <phoneticPr fontId="14" type="noConversion"/>
  </si>
  <si>
    <r>
      <rPr>
        <sz val="11"/>
        <rFont val="宋体"/>
        <family val="3"/>
        <charset val="134"/>
      </rPr>
      <t>江财教</t>
    </r>
    <r>
      <rPr>
        <sz val="11"/>
        <rFont val="Times New Roman"/>
        <family val="1"/>
      </rPr>
      <t>[2019]40</t>
    </r>
    <r>
      <rPr>
        <sz val="11"/>
        <rFont val="宋体"/>
        <family val="3"/>
        <charset val="134"/>
      </rPr>
      <t>号下达</t>
    </r>
    <r>
      <rPr>
        <sz val="11"/>
        <rFont val="宋体"/>
        <family val="3"/>
        <charset val="134"/>
      </rPr>
      <t>市财政补助资金金额</t>
    </r>
    <phoneticPr fontId="14" type="noConversion"/>
  </si>
  <si>
    <t>需追加市财政补助资金数</t>
    <phoneticPr fontId="2" type="noConversion"/>
  </si>
  <si>
    <r>
      <rPr>
        <sz val="11"/>
        <rFont val="宋体"/>
        <family val="3"/>
        <charset val="134"/>
      </rPr>
      <t>已发放</t>
    </r>
    <r>
      <rPr>
        <sz val="11"/>
        <rFont val="Times New Roman"/>
        <family val="1"/>
      </rPr>
      <t>2016</t>
    </r>
    <r>
      <rPr>
        <sz val="11"/>
        <rFont val="宋体"/>
        <family val="3"/>
        <charset val="134"/>
      </rPr>
      <t>学年、</t>
    </r>
    <r>
      <rPr>
        <sz val="11"/>
        <rFont val="Times New Roman"/>
        <family val="1"/>
      </rPr>
      <t>2017</t>
    </r>
    <r>
      <rPr>
        <sz val="11"/>
        <rFont val="宋体"/>
        <family val="3"/>
        <charset val="134"/>
      </rPr>
      <t>学年生活费和免学费市财政补助资金金额</t>
    </r>
    <phoneticPr fontId="14" type="noConversion"/>
  </si>
  <si>
    <t>生活费</t>
    <phoneticPr fontId="2" type="noConversion"/>
  </si>
  <si>
    <t>免学费</t>
    <phoneticPr fontId="14" type="noConversion"/>
  </si>
  <si>
    <r>
      <rPr>
        <sz val="11"/>
        <rFont val="宋体"/>
        <family val="3"/>
        <charset val="134"/>
      </rPr>
      <t>补发</t>
    </r>
    <r>
      <rPr>
        <sz val="11"/>
        <rFont val="Times New Roman"/>
        <family val="1"/>
      </rPr>
      <t>2016</t>
    </r>
    <r>
      <rPr>
        <sz val="11"/>
        <rFont val="宋体"/>
        <family val="3"/>
        <charset val="134"/>
      </rPr>
      <t>学年、</t>
    </r>
    <r>
      <rPr>
        <sz val="11"/>
        <rFont val="Times New Roman"/>
        <family val="1"/>
      </rPr>
      <t>2017</t>
    </r>
    <r>
      <rPr>
        <sz val="11"/>
        <rFont val="宋体"/>
        <family val="3"/>
        <charset val="134"/>
      </rPr>
      <t>学年及发放</t>
    </r>
    <r>
      <rPr>
        <sz val="11"/>
        <rFont val="Times New Roman"/>
        <family val="1"/>
      </rPr>
      <t>2018</t>
    </r>
    <r>
      <rPr>
        <sz val="11"/>
        <rFont val="宋体"/>
        <family val="3"/>
        <charset val="134"/>
      </rPr>
      <t>学年所需市财政补助资金</t>
    </r>
    <phoneticPr fontId="2" type="noConversion"/>
  </si>
  <si>
    <t>I</t>
    <phoneticPr fontId="2" type="noConversion"/>
  </si>
  <si>
    <r>
      <t>2018</t>
    </r>
    <r>
      <rPr>
        <sz val="11"/>
        <rFont val="宋体"/>
        <family val="3"/>
        <charset val="134"/>
      </rPr>
      <t>学年已核定需发放学生人数</t>
    </r>
    <phoneticPr fontId="2" type="noConversion"/>
  </si>
  <si>
    <r>
      <rPr>
        <sz val="11"/>
        <rFont val="宋体"/>
        <family val="3"/>
        <charset val="134"/>
      </rPr>
      <t>备注：</t>
    </r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生活费补助标准：义务教育阶段、高中阶段每生每年</t>
    </r>
    <r>
      <rPr>
        <sz val="11"/>
        <rFont val="Times New Roman"/>
        <family val="1"/>
      </rPr>
      <t>3000</t>
    </r>
    <r>
      <rPr>
        <sz val="11"/>
        <rFont val="宋体"/>
        <family val="3"/>
        <charset val="134"/>
      </rPr>
      <t>元，大专每生每学年</t>
    </r>
    <r>
      <rPr>
        <sz val="11"/>
        <rFont val="Times New Roman"/>
        <family val="1"/>
      </rPr>
      <t>7000</t>
    </r>
    <r>
      <rPr>
        <sz val="11"/>
        <rFont val="宋体"/>
        <family val="3"/>
        <charset val="134"/>
      </rPr>
      <t>元。</t>
    </r>
    <phoneticPr fontId="2" type="noConversion"/>
  </si>
  <si>
    <r>
      <t xml:space="preserve">           2.</t>
    </r>
    <r>
      <rPr>
        <sz val="11"/>
        <rFont val="宋体"/>
        <family val="3"/>
        <charset val="134"/>
      </rPr>
      <t>免学费补助标准：普通高中每生每学年</t>
    </r>
    <r>
      <rPr>
        <sz val="11"/>
        <rFont val="Times New Roman"/>
        <family val="1"/>
      </rPr>
      <t>2500</t>
    </r>
    <r>
      <rPr>
        <sz val="11"/>
        <rFont val="宋体"/>
        <family val="3"/>
        <charset val="134"/>
      </rPr>
      <t>元，大专每生每学年</t>
    </r>
    <r>
      <rPr>
        <sz val="11"/>
        <rFont val="Times New Roman"/>
        <family val="1"/>
      </rPr>
      <t>5000</t>
    </r>
    <r>
      <rPr>
        <sz val="11"/>
        <rFont val="宋体"/>
        <family val="3"/>
        <charset val="134"/>
      </rPr>
      <t>元。</t>
    </r>
    <phoneticPr fontId="2" type="noConversion"/>
  </si>
  <si>
    <t>追加台山市生态镇建档立卡学生市补助资金安排表（小学）</t>
    <phoneticPr fontId="2" type="noConversion"/>
  </si>
  <si>
    <t>追加台山市生态镇建档立卡学生市补助资金安排表（初中）</t>
    <phoneticPr fontId="2" type="noConversion"/>
  </si>
  <si>
    <t>追加台山市生态镇建档立卡学生市补助资金安排表（普通高中）</t>
    <phoneticPr fontId="2" type="noConversion"/>
  </si>
  <si>
    <t>追加台山市生态镇建档立卡学生市补助资金安排表（中职）</t>
    <phoneticPr fontId="2" type="noConversion"/>
  </si>
  <si>
    <t>追加台山市生态镇建档立卡学生市补助资金安排表（高职）</t>
    <phoneticPr fontId="2" type="noConversion"/>
  </si>
  <si>
    <t>追加台山市生态镇建档立卡学生市补助资金安排表（广播电视大学）</t>
    <phoneticPr fontId="2" type="noConversion"/>
  </si>
  <si>
    <r>
      <rPr>
        <sz val="11"/>
        <rFont val="宋体"/>
        <family val="3"/>
        <charset val="134"/>
      </rPr>
      <t>补发</t>
    </r>
    <r>
      <rPr>
        <sz val="11"/>
        <rFont val="Times New Roman"/>
        <family val="1"/>
      </rPr>
      <t>2016</t>
    </r>
    <r>
      <rPr>
        <sz val="11"/>
        <rFont val="宋体"/>
        <family val="3"/>
        <charset val="134"/>
      </rPr>
      <t>学年、</t>
    </r>
    <r>
      <rPr>
        <sz val="11"/>
        <rFont val="Times New Roman"/>
        <family val="1"/>
      </rPr>
      <t>2017</t>
    </r>
    <r>
      <rPr>
        <sz val="11"/>
        <rFont val="宋体"/>
        <family val="3"/>
        <charset val="134"/>
      </rPr>
      <t>学年学生人数</t>
    </r>
    <phoneticPr fontId="2" type="noConversion"/>
  </si>
  <si>
    <r>
      <rPr>
        <sz val="11"/>
        <rFont val="宋体"/>
        <family val="3"/>
        <charset val="134"/>
      </rPr>
      <t>江财教</t>
    </r>
    <r>
      <rPr>
        <sz val="11"/>
        <rFont val="Times New Roman"/>
        <family val="1"/>
      </rPr>
      <t>[2018]55</t>
    </r>
    <r>
      <rPr>
        <sz val="11"/>
        <rFont val="宋体"/>
        <family val="3"/>
        <charset val="134"/>
      </rPr>
      <t>号已下达金额</t>
    </r>
    <phoneticPr fontId="2" type="noConversion"/>
  </si>
  <si>
    <r>
      <rPr>
        <sz val="11"/>
        <rFont val="宋体"/>
        <family val="3"/>
        <charset val="134"/>
      </rPr>
      <t>江财教</t>
    </r>
    <r>
      <rPr>
        <sz val="11"/>
        <rFont val="Times New Roman"/>
        <family val="1"/>
      </rPr>
      <t>[2019]40</t>
    </r>
    <r>
      <rPr>
        <sz val="11"/>
        <rFont val="宋体"/>
        <family val="3"/>
        <charset val="134"/>
      </rPr>
      <t>号下达金额</t>
    </r>
    <phoneticPr fontId="2" type="noConversion"/>
  </si>
  <si>
    <t>本次安排生活费补助金额</t>
  </si>
  <si>
    <r>
      <rPr>
        <sz val="11"/>
        <rFont val="宋体"/>
        <family val="3"/>
        <charset val="134"/>
      </rPr>
      <t>补发</t>
    </r>
    <r>
      <rPr>
        <sz val="11"/>
        <rFont val="Times New Roman"/>
        <family val="1"/>
      </rPr>
      <t>2016</t>
    </r>
    <r>
      <rPr>
        <sz val="11"/>
        <rFont val="宋体"/>
        <family val="3"/>
        <charset val="134"/>
      </rPr>
      <t>学年、</t>
    </r>
    <r>
      <rPr>
        <sz val="11"/>
        <rFont val="Times New Roman"/>
        <family val="1"/>
      </rPr>
      <t>2017</t>
    </r>
    <r>
      <rPr>
        <sz val="11"/>
        <rFont val="宋体"/>
        <family val="3"/>
        <charset val="134"/>
      </rPr>
      <t>学年及发放</t>
    </r>
    <r>
      <rPr>
        <sz val="11"/>
        <rFont val="Times New Roman"/>
        <family val="1"/>
      </rPr>
      <t>2018</t>
    </r>
    <r>
      <rPr>
        <sz val="11"/>
        <rFont val="宋体"/>
        <family val="3"/>
        <charset val="134"/>
      </rPr>
      <t>学年所需市财政补助资金</t>
    </r>
    <phoneticPr fontId="2" type="noConversion"/>
  </si>
  <si>
    <t>市区名称</t>
    <phoneticPr fontId="2" type="noConversion"/>
  </si>
  <si>
    <t>H=D-(F+G-E)</t>
    <phoneticPr fontId="2" type="noConversion"/>
  </si>
  <si>
    <r>
      <t xml:space="preserve">           3.</t>
    </r>
    <r>
      <rPr>
        <sz val="11"/>
        <rFont val="宋体"/>
        <family val="3"/>
        <charset val="134"/>
      </rPr>
      <t>补助资金由市财政负担</t>
    </r>
    <r>
      <rPr>
        <sz val="11"/>
        <rFont val="Times New Roman"/>
        <family val="1"/>
      </rPr>
      <t>50%</t>
    </r>
    <r>
      <rPr>
        <sz val="11"/>
        <rFont val="宋体"/>
        <family val="3"/>
        <charset val="134"/>
      </rPr>
      <t>，台山市财政负担</t>
    </r>
    <r>
      <rPr>
        <sz val="11"/>
        <rFont val="Times New Roman"/>
        <family val="1"/>
      </rPr>
      <t>50%</t>
    </r>
    <r>
      <rPr>
        <sz val="11"/>
        <rFont val="宋体"/>
        <family val="3"/>
        <charset val="134"/>
      </rPr>
      <t>。</t>
    </r>
    <phoneticPr fontId="2" type="noConversion"/>
  </si>
  <si>
    <r>
      <t>D=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B+C)×0.3×50%</t>
    </r>
    <phoneticPr fontId="2" type="noConversion"/>
  </si>
  <si>
    <t>D=(B+C)×0.3×50%+(B+C)×0.25×50%</t>
    <phoneticPr fontId="2" type="noConversion"/>
  </si>
  <si>
    <t>D=(B+C)×0.3×50%</t>
    <phoneticPr fontId="2" type="noConversion"/>
  </si>
  <si>
    <t>D=(B+C)×0.7×50%+(B+C)×0.5×50%</t>
    <phoneticPr fontId="2" type="noConversion"/>
  </si>
  <si>
    <t>追加台山市生态镇建档立卡学生市补助资金安排表</t>
    <phoneticPr fontId="2" type="noConversion"/>
  </si>
  <si>
    <t>J=F-(H+I-G)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</si>
</sst>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宋体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4"/>
      <name val="方正小标宋简体"/>
      <family val="4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0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2"/>
      <name val="Times New Roman"/>
      <family val="1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3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19" fillId="0" borderId="0" xfId="0" applyFont="1" applyFill="1">
      <alignment vertical="center"/>
    </xf>
    <xf numFmtId="0" fontId="8" fillId="0" borderId="1" xfId="0" applyNumberFormat="1" applyFont="1" applyFill="1" applyBorder="1">
      <alignment vertical="center"/>
    </xf>
    <xf numFmtId="0" fontId="15" fillId="0" borderId="0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20" fillId="0" borderId="4" xfId="32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33"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着色 1" xfId="13"/>
    <cellStyle name="40% - 着色 2" xfId="14"/>
    <cellStyle name="40% - 着色 3" xfId="15"/>
    <cellStyle name="40% - 着色 4" xfId="16"/>
    <cellStyle name="40% - 着色 5" xfId="17"/>
    <cellStyle name="40% - 着色 6" xfId="18"/>
    <cellStyle name="60% - 着色 1" xfId="19"/>
    <cellStyle name="60% - 着色 2" xfId="20"/>
    <cellStyle name="60% - 着色 3" xfId="21"/>
    <cellStyle name="60% - 着色 4" xfId="22"/>
    <cellStyle name="60% - 着色 5" xfId="23"/>
    <cellStyle name="60% - 着色 6" xfId="24"/>
    <cellStyle name="常规" xfId="0" builtinId="0"/>
    <cellStyle name="常规 2" xfId="2"/>
    <cellStyle name="常规 2 2" xfId="3"/>
    <cellStyle name="常规 2 2 2" xfId="6"/>
    <cellStyle name="常规 3" xfId="4"/>
    <cellStyle name="常规 4" xfId="5"/>
    <cellStyle name="常规 4 2" xfId="31"/>
    <cellStyle name="常规 5" xfId="32"/>
    <cellStyle name="常规 6" xfId="1"/>
    <cellStyle name="着色 1" xfId="25"/>
    <cellStyle name="着色 2" xfId="26"/>
    <cellStyle name="着色 3" xfId="27"/>
    <cellStyle name="着色 4" xfId="28"/>
    <cellStyle name="着色 5" xfId="29"/>
    <cellStyle name="着色 6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E22" sqref="E22"/>
    </sheetView>
  </sheetViews>
  <sheetFormatPr defaultRowHeight="14.25"/>
  <cols>
    <col min="1" max="1" width="12.875" style="4" customWidth="1"/>
    <col min="2" max="9" width="12.625" style="1" customWidth="1"/>
    <col min="10" max="10" width="12.625" customWidth="1"/>
  </cols>
  <sheetData>
    <row r="1" spans="1:10" ht="24.75" customHeight="1">
      <c r="A1" s="6" t="s">
        <v>12</v>
      </c>
    </row>
    <row r="2" spans="1:10" ht="25.5" customHeight="1">
      <c r="A2" s="38" t="s">
        <v>59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1" customHeight="1">
      <c r="A3" s="12"/>
      <c r="B3" s="17"/>
      <c r="C3" s="17"/>
      <c r="D3" s="17"/>
      <c r="F3" s="16"/>
      <c r="G3" s="16"/>
      <c r="H3" s="16"/>
      <c r="I3" s="16"/>
      <c r="J3" s="27" t="s">
        <v>22</v>
      </c>
    </row>
    <row r="4" spans="1:10" ht="69.75" customHeight="1">
      <c r="A4" s="37" t="s">
        <v>13</v>
      </c>
      <c r="B4" s="37" t="s">
        <v>47</v>
      </c>
      <c r="C4" s="37"/>
      <c r="D4" s="37" t="s">
        <v>38</v>
      </c>
      <c r="E4" s="37"/>
      <c r="F4" s="35" t="s">
        <v>36</v>
      </c>
      <c r="G4" s="35" t="s">
        <v>33</v>
      </c>
      <c r="H4" s="35" t="s">
        <v>30</v>
      </c>
      <c r="I4" s="35" t="s">
        <v>31</v>
      </c>
      <c r="J4" s="39" t="s">
        <v>32</v>
      </c>
    </row>
    <row r="5" spans="1:10" ht="42" customHeight="1">
      <c r="A5" s="37"/>
      <c r="B5" s="19" t="s">
        <v>34</v>
      </c>
      <c r="C5" s="19" t="s">
        <v>35</v>
      </c>
      <c r="D5" s="19" t="s">
        <v>34</v>
      </c>
      <c r="E5" s="19" t="s">
        <v>35</v>
      </c>
      <c r="F5" s="36"/>
      <c r="G5" s="36"/>
      <c r="H5" s="36"/>
      <c r="I5" s="36"/>
      <c r="J5" s="36" t="s">
        <v>14</v>
      </c>
    </row>
    <row r="6" spans="1:10" s="8" customFormat="1" ht="32.25" customHeight="1">
      <c r="A6" s="14" t="s">
        <v>1</v>
      </c>
      <c r="B6" s="14" t="s">
        <v>2</v>
      </c>
      <c r="C6" s="14" t="s">
        <v>11</v>
      </c>
      <c r="D6" s="18" t="s">
        <v>3</v>
      </c>
      <c r="E6" s="14" t="s">
        <v>4</v>
      </c>
      <c r="F6" s="14" t="s">
        <v>5</v>
      </c>
      <c r="G6" s="18" t="s">
        <v>6</v>
      </c>
      <c r="H6" s="18" t="s">
        <v>7</v>
      </c>
      <c r="I6" s="18" t="s">
        <v>37</v>
      </c>
      <c r="J6" s="14" t="s">
        <v>60</v>
      </c>
    </row>
    <row r="7" spans="1:10" s="25" customFormat="1" ht="24.95" customHeight="1">
      <c r="A7" s="23" t="s">
        <v>29</v>
      </c>
      <c r="B7" s="24">
        <f>SUM(B8:B13)</f>
        <v>122</v>
      </c>
      <c r="C7" s="24">
        <f>SUM(C8:C13)</f>
        <v>92</v>
      </c>
      <c r="D7" s="24">
        <f t="shared" ref="D7" si="0">SUM(D8:D13)</f>
        <v>808</v>
      </c>
      <c r="E7" s="24">
        <f t="shared" ref="E7" si="1">SUM(E8:E13)</f>
        <v>149</v>
      </c>
      <c r="F7" s="24">
        <f t="shared" ref="F7" si="2">SUM(F8:F13)</f>
        <v>219.02499999999998</v>
      </c>
      <c r="G7" s="24">
        <f t="shared" ref="G7:I7" si="3">SUM(G8:G13)</f>
        <v>214.01394999999999</v>
      </c>
      <c r="H7" s="24">
        <f t="shared" si="3"/>
        <v>240.21249999999998</v>
      </c>
      <c r="I7" s="24">
        <f t="shared" si="3"/>
        <v>95.676450000000003</v>
      </c>
      <c r="J7" s="24">
        <f t="shared" ref="J7" si="4">SUM(J8:J13)</f>
        <v>97.149999999999991</v>
      </c>
    </row>
    <row r="8" spans="1:10" s="15" customFormat="1" ht="24.95" customHeight="1">
      <c r="A8" s="7" t="s">
        <v>23</v>
      </c>
      <c r="B8" s="26">
        <v>3</v>
      </c>
      <c r="C8" s="26"/>
      <c r="D8" s="26">
        <v>312</v>
      </c>
      <c r="E8" s="26"/>
      <c r="F8" s="26">
        <f>SUM(B8*0.15+D8*0.15)</f>
        <v>47.25</v>
      </c>
      <c r="G8" s="26">
        <v>80.282499999999999</v>
      </c>
      <c r="H8" s="26">
        <v>86.4</v>
      </c>
      <c r="I8" s="26">
        <v>35.282499999999999</v>
      </c>
      <c r="J8" s="26">
        <f>SUM(F8-(H8+I8-G8))</f>
        <v>5.8499999999999943</v>
      </c>
    </row>
    <row r="9" spans="1:10" s="15" customFormat="1" ht="24.95" customHeight="1">
      <c r="A9" s="7" t="s">
        <v>24</v>
      </c>
      <c r="B9" s="26">
        <v>5</v>
      </c>
      <c r="C9" s="26"/>
      <c r="D9" s="26">
        <v>211</v>
      </c>
      <c r="E9" s="26"/>
      <c r="F9" s="26">
        <f>SUM(B9*0.15+D9*0.15)</f>
        <v>32.4</v>
      </c>
      <c r="G9" s="26">
        <v>51.566450000000003</v>
      </c>
      <c r="H9" s="26">
        <v>61.8</v>
      </c>
      <c r="I9" s="26">
        <v>20.36645</v>
      </c>
      <c r="J9" s="26">
        <f t="shared" ref="J9:J13" si="5">SUM(F9-(H9+I9-G9))</f>
        <v>1.8000000000000043</v>
      </c>
    </row>
    <row r="10" spans="1:10" s="15" customFormat="1" ht="24.95" customHeight="1">
      <c r="A10" s="7" t="s">
        <v>25</v>
      </c>
      <c r="B10" s="26">
        <v>1</v>
      </c>
      <c r="C10" s="26">
        <v>1</v>
      </c>
      <c r="D10" s="26">
        <v>88</v>
      </c>
      <c r="E10" s="26">
        <v>88</v>
      </c>
      <c r="F10" s="26">
        <f t="shared" ref="F10" si="6">SUM(B10*0.15+C10*0.125+D10*0.15+E10*0.125)</f>
        <v>24.475000000000001</v>
      </c>
      <c r="G10" s="26">
        <v>33.414999999999999</v>
      </c>
      <c r="H10" s="26">
        <v>48.8125</v>
      </c>
      <c r="I10" s="26">
        <v>8.5274999999999999</v>
      </c>
      <c r="J10" s="26">
        <f t="shared" si="5"/>
        <v>0.54999999999999716</v>
      </c>
    </row>
    <row r="11" spans="1:10" s="15" customFormat="1" ht="24.95" customHeight="1">
      <c r="A11" s="7" t="s">
        <v>26</v>
      </c>
      <c r="B11" s="26">
        <v>22</v>
      </c>
      <c r="C11" s="26"/>
      <c r="D11" s="26">
        <v>136</v>
      </c>
      <c r="E11" s="26"/>
      <c r="F11" s="26">
        <f>SUM(B11*0.15+D11*0.15)</f>
        <v>23.7</v>
      </c>
      <c r="G11" s="26">
        <v>42.150000000000006</v>
      </c>
      <c r="H11" s="26">
        <v>36</v>
      </c>
      <c r="I11" s="26">
        <v>28.5</v>
      </c>
      <c r="J11" s="26">
        <f t="shared" si="5"/>
        <v>1.350000000000005</v>
      </c>
    </row>
    <row r="12" spans="1:10" s="15" customFormat="1" ht="24.95" customHeight="1">
      <c r="A12" s="7" t="s">
        <v>27</v>
      </c>
      <c r="B12" s="26">
        <v>91</v>
      </c>
      <c r="C12" s="26">
        <v>91</v>
      </c>
      <c r="D12" s="26">
        <v>59</v>
      </c>
      <c r="E12" s="26">
        <v>59</v>
      </c>
      <c r="F12" s="26">
        <f>SUM(B12*0.35+C12*0.25+D12*0.35+E12*0.25)</f>
        <v>90</v>
      </c>
      <c r="G12" s="26">
        <v>5.4</v>
      </c>
      <c r="H12" s="26">
        <v>4.2</v>
      </c>
      <c r="I12" s="26">
        <v>3.6</v>
      </c>
      <c r="J12" s="26">
        <f t="shared" si="5"/>
        <v>87.6</v>
      </c>
    </row>
    <row r="13" spans="1:10" s="15" customFormat="1" ht="24.95" customHeight="1">
      <c r="A13" s="7" t="s">
        <v>28</v>
      </c>
      <c r="B13" s="26">
        <v>0</v>
      </c>
      <c r="C13" s="26"/>
      <c r="D13" s="26">
        <v>2</v>
      </c>
      <c r="E13" s="26">
        <v>2</v>
      </c>
      <c r="F13" s="26">
        <f>SUM(B13*0.35+C13*0.25+D13*0.35+E13*0.25)</f>
        <v>1.2</v>
      </c>
      <c r="G13" s="26">
        <v>1.2</v>
      </c>
      <c r="H13" s="26">
        <v>3</v>
      </c>
      <c r="I13" s="26">
        <v>-0.6</v>
      </c>
      <c r="J13" s="26">
        <f t="shared" si="5"/>
        <v>0</v>
      </c>
    </row>
    <row r="14" spans="1:10" s="28" customFormat="1" ht="24.95" customHeight="1">
      <c r="A14" s="34" t="s">
        <v>39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s="28" customFormat="1" ht="24.95" customHeight="1">
      <c r="A15" s="33" t="s">
        <v>40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s="28" customFormat="1" ht="24.95" customHeight="1">
      <c r="A16" s="33" t="s">
        <v>54</v>
      </c>
      <c r="B16" s="33"/>
      <c r="C16" s="33"/>
      <c r="D16" s="33"/>
      <c r="E16" s="33"/>
      <c r="F16" s="33"/>
      <c r="G16" s="33"/>
      <c r="H16" s="33"/>
      <c r="I16" s="33"/>
      <c r="J16" s="33"/>
    </row>
  </sheetData>
  <mergeCells count="12">
    <mergeCell ref="A2:J2"/>
    <mergeCell ref="A4:A5"/>
    <mergeCell ref="J4:J5"/>
    <mergeCell ref="F4:F5"/>
    <mergeCell ref="D4:E4"/>
    <mergeCell ref="A16:J16"/>
    <mergeCell ref="A14:J14"/>
    <mergeCell ref="A15:J15"/>
    <mergeCell ref="G4:G5"/>
    <mergeCell ref="H4:H5"/>
    <mergeCell ref="I4:I5"/>
    <mergeCell ref="B4:C4"/>
  </mergeCells>
  <phoneticPr fontId="2" type="noConversion"/>
  <printOptions horizontalCentered="1"/>
  <pageMargins left="0.35433070866141736" right="0.35433070866141736" top="0.86614173228346458" bottom="0.70866141732283472" header="0.51181102362204722" footer="0.51181102362204722"/>
  <pageSetup paperSize="9" scale="46" orientation="landscape" r:id="rId1"/>
  <headerFooter alignWithMargins="0"/>
  <ignoredErrors>
    <ignoredError sqref="F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>
      <selection activeCell="A33" sqref="A33"/>
    </sheetView>
  </sheetViews>
  <sheetFormatPr defaultRowHeight="14.25"/>
  <cols>
    <col min="1" max="1" width="9" style="4" customWidth="1"/>
    <col min="2" max="5" width="15.625" customWidth="1"/>
    <col min="6" max="6" width="19.875" customWidth="1"/>
    <col min="7" max="7" width="15.625" customWidth="1"/>
    <col min="8" max="8" width="19.25" customWidth="1"/>
  </cols>
  <sheetData>
    <row r="1" spans="1:8" ht="21.75" customHeight="1">
      <c r="A1" s="6" t="s">
        <v>15</v>
      </c>
      <c r="F1" s="2"/>
      <c r="G1" s="2"/>
    </row>
    <row r="2" spans="1:8" ht="30" customHeight="1">
      <c r="A2" s="40" t="s">
        <v>41</v>
      </c>
      <c r="B2" s="40"/>
      <c r="C2" s="40"/>
      <c r="D2" s="40"/>
      <c r="E2" s="40"/>
      <c r="F2" s="40"/>
      <c r="G2" s="40"/>
      <c r="H2" s="40"/>
    </row>
    <row r="3" spans="1:8" ht="21" customHeight="1">
      <c r="A3" s="9"/>
      <c r="B3" s="9"/>
      <c r="C3" s="17"/>
      <c r="D3" s="17"/>
      <c r="E3" s="9"/>
      <c r="F3" s="9"/>
      <c r="G3" s="9"/>
      <c r="H3" s="27" t="s">
        <v>22</v>
      </c>
    </row>
    <row r="4" spans="1:8" ht="72" customHeight="1">
      <c r="A4" s="13" t="s">
        <v>52</v>
      </c>
      <c r="B4" s="20" t="s">
        <v>47</v>
      </c>
      <c r="C4" s="20" t="s">
        <v>38</v>
      </c>
      <c r="D4" s="20" t="s">
        <v>51</v>
      </c>
      <c r="E4" s="13" t="s">
        <v>10</v>
      </c>
      <c r="F4" s="18" t="s">
        <v>48</v>
      </c>
      <c r="G4" s="18" t="s">
        <v>49</v>
      </c>
      <c r="H4" s="13" t="s">
        <v>50</v>
      </c>
    </row>
    <row r="5" spans="1:8" s="8" customFormat="1" ht="34.5" customHeight="1">
      <c r="A5" s="18" t="s">
        <v>1</v>
      </c>
      <c r="B5" s="18" t="s">
        <v>8</v>
      </c>
      <c r="C5" s="22" t="s">
        <v>9</v>
      </c>
      <c r="D5" s="18" t="s">
        <v>55</v>
      </c>
      <c r="E5" s="18" t="s">
        <v>4</v>
      </c>
      <c r="F5" s="18" t="s">
        <v>5</v>
      </c>
      <c r="G5" s="18" t="s">
        <v>6</v>
      </c>
      <c r="H5" s="18" t="s">
        <v>53</v>
      </c>
    </row>
    <row r="6" spans="1:8" s="3" customFormat="1" ht="24.95" customHeight="1">
      <c r="A6" s="7" t="s">
        <v>0</v>
      </c>
      <c r="B6" s="5">
        <v>3</v>
      </c>
      <c r="C6" s="5">
        <v>312</v>
      </c>
      <c r="D6" s="5">
        <f>SUM((B6+C6)*0.15)</f>
        <v>47.25</v>
      </c>
      <c r="E6" s="5">
        <v>80.282499999999999</v>
      </c>
      <c r="F6" s="5">
        <v>86.4</v>
      </c>
      <c r="G6" s="29">
        <v>35.282499999999999</v>
      </c>
      <c r="H6" s="11">
        <f>SUM(D6-(F6+G6-E6))</f>
        <v>5.8499999999999943</v>
      </c>
    </row>
  </sheetData>
  <mergeCells count="1">
    <mergeCell ref="A2:H2"/>
  </mergeCells>
  <phoneticPr fontId="2" type="noConversion"/>
  <printOptions horizontalCentered="1"/>
  <pageMargins left="0.35433070866141736" right="0.35433070866141736" top="0.86614173228346458" bottom="0.7086614173228347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>
      <selection activeCell="D6" sqref="D6"/>
    </sheetView>
  </sheetViews>
  <sheetFormatPr defaultRowHeight="14.25"/>
  <cols>
    <col min="1" max="1" width="9" style="4" customWidth="1"/>
    <col min="2" max="8" width="15.625" customWidth="1"/>
  </cols>
  <sheetData>
    <row r="1" spans="1:8" ht="21.75" customHeight="1">
      <c r="A1" s="6" t="s">
        <v>16</v>
      </c>
      <c r="D1" s="2"/>
      <c r="E1" s="2"/>
    </row>
    <row r="2" spans="1:8" ht="33" customHeight="1">
      <c r="A2" s="40" t="s">
        <v>42</v>
      </c>
      <c r="B2" s="40"/>
      <c r="C2" s="40"/>
      <c r="D2" s="40"/>
      <c r="E2" s="40"/>
      <c r="F2" s="40"/>
      <c r="G2" s="40"/>
      <c r="H2" s="40"/>
    </row>
    <row r="3" spans="1:8" ht="21" customHeight="1">
      <c r="A3" s="10"/>
      <c r="B3" s="10"/>
      <c r="C3" s="10"/>
      <c r="D3" s="10"/>
      <c r="E3" s="10"/>
      <c r="G3" s="10"/>
      <c r="H3" s="27" t="s">
        <v>22</v>
      </c>
    </row>
    <row r="4" spans="1:8" ht="83.25" customHeight="1">
      <c r="A4" s="13" t="s">
        <v>52</v>
      </c>
      <c r="B4" s="20" t="s">
        <v>47</v>
      </c>
      <c r="C4" s="20" t="s">
        <v>38</v>
      </c>
      <c r="D4" s="20" t="s">
        <v>51</v>
      </c>
      <c r="E4" s="13" t="s">
        <v>10</v>
      </c>
      <c r="F4" s="18" t="s">
        <v>48</v>
      </c>
      <c r="G4" s="18" t="s">
        <v>49</v>
      </c>
      <c r="H4" s="13" t="s">
        <v>50</v>
      </c>
    </row>
    <row r="5" spans="1:8" ht="30">
      <c r="A5" s="18" t="s">
        <v>1</v>
      </c>
      <c r="B5" s="18" t="s">
        <v>2</v>
      </c>
      <c r="C5" s="22" t="s">
        <v>9</v>
      </c>
      <c r="D5" s="18" t="s">
        <v>55</v>
      </c>
      <c r="E5" s="18" t="s">
        <v>4</v>
      </c>
      <c r="F5" s="18" t="s">
        <v>5</v>
      </c>
      <c r="G5" s="18" t="s">
        <v>6</v>
      </c>
      <c r="H5" s="18" t="s">
        <v>53</v>
      </c>
    </row>
    <row r="6" spans="1:8" ht="30" customHeight="1">
      <c r="A6" s="7" t="s">
        <v>0</v>
      </c>
      <c r="B6" s="5">
        <v>5</v>
      </c>
      <c r="C6" s="5">
        <v>211</v>
      </c>
      <c r="D6" s="5">
        <f>SUM((B6+C6)*0.15)</f>
        <v>32.4</v>
      </c>
      <c r="E6" s="26">
        <v>51.566450000000003</v>
      </c>
      <c r="F6" s="26">
        <v>61.8</v>
      </c>
      <c r="G6" s="26">
        <v>20.36645</v>
      </c>
      <c r="H6" s="11">
        <f>SUM(D6-(F6+G6-E6))</f>
        <v>1.8000000000000043</v>
      </c>
    </row>
  </sheetData>
  <mergeCells count="1">
    <mergeCell ref="A2:H2"/>
  </mergeCells>
  <phoneticPr fontId="12" type="noConversion"/>
  <printOptions horizontalCentered="1"/>
  <pageMargins left="0.35433070866141736" right="0.35433070866141736" top="0.86614173228346458" bottom="0.7086614173228347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workbookViewId="0">
      <selection activeCell="D5" sqref="D5"/>
    </sheetView>
  </sheetViews>
  <sheetFormatPr defaultRowHeight="14.25"/>
  <cols>
    <col min="1" max="1" width="9" style="4" customWidth="1"/>
    <col min="2" max="3" width="15.625" customWidth="1"/>
    <col min="4" max="4" width="19" customWidth="1"/>
    <col min="5" max="5" width="11.375" customWidth="1"/>
    <col min="6" max="6" width="13.125" customWidth="1"/>
    <col min="7" max="7" width="12.625" customWidth="1"/>
    <col min="8" max="10" width="15.625" customWidth="1"/>
  </cols>
  <sheetData>
    <row r="1" spans="1:10" ht="21.75" customHeight="1">
      <c r="A1" s="6" t="s">
        <v>17</v>
      </c>
    </row>
    <row r="2" spans="1:10" ht="24.75" customHeight="1">
      <c r="A2" s="38" t="s">
        <v>43</v>
      </c>
      <c r="B2" s="38"/>
      <c r="C2" s="38"/>
      <c r="D2" s="38"/>
      <c r="E2" s="38"/>
      <c r="F2" s="38"/>
      <c r="G2" s="38"/>
      <c r="H2" s="38"/>
      <c r="I2" s="31"/>
      <c r="J2" s="31"/>
    </row>
    <row r="3" spans="1:10" ht="24.95" customHeight="1">
      <c r="H3" s="30" t="s">
        <v>21</v>
      </c>
    </row>
    <row r="4" spans="1:10" ht="77.25" customHeight="1">
      <c r="A4" s="13" t="s">
        <v>52</v>
      </c>
      <c r="B4" s="20" t="s">
        <v>47</v>
      </c>
      <c r="C4" s="20" t="s">
        <v>38</v>
      </c>
      <c r="D4" s="20" t="s">
        <v>51</v>
      </c>
      <c r="E4" s="13" t="s">
        <v>10</v>
      </c>
      <c r="F4" s="18" t="s">
        <v>48</v>
      </c>
      <c r="G4" s="18" t="s">
        <v>49</v>
      </c>
      <c r="H4" s="13" t="s">
        <v>50</v>
      </c>
    </row>
    <row r="5" spans="1:10" ht="39" customHeight="1">
      <c r="A5" s="18" t="s">
        <v>1</v>
      </c>
      <c r="B5" s="18" t="s">
        <v>2</v>
      </c>
      <c r="C5" s="22" t="s">
        <v>9</v>
      </c>
      <c r="D5" s="18" t="s">
        <v>56</v>
      </c>
      <c r="E5" s="18" t="s">
        <v>4</v>
      </c>
      <c r="F5" s="18" t="s">
        <v>5</v>
      </c>
      <c r="G5" s="18" t="s">
        <v>6</v>
      </c>
      <c r="H5" s="18" t="s">
        <v>53</v>
      </c>
    </row>
    <row r="6" spans="1:10" ht="24.95" customHeight="1">
      <c r="A6" s="7" t="s">
        <v>0</v>
      </c>
      <c r="B6" s="5">
        <v>1</v>
      </c>
      <c r="C6" s="5">
        <v>88</v>
      </c>
      <c r="D6" s="5">
        <f>(B6+C6)*0.3*0.5+(B6+C6)*0.25*0.5</f>
        <v>24.475000000000001</v>
      </c>
      <c r="E6" s="26">
        <v>33.414999999999999</v>
      </c>
      <c r="F6" s="26">
        <v>48.8125</v>
      </c>
      <c r="G6" s="26">
        <v>8.5274999999999999</v>
      </c>
      <c r="H6" s="11">
        <f>SUM(D6-(F6+G6-E6))</f>
        <v>0.54999999999999716</v>
      </c>
    </row>
    <row r="7" spans="1:10" ht="14.25" customHeight="1"/>
    <row r="8" spans="1:10" ht="14.25" customHeight="1"/>
  </sheetData>
  <mergeCells count="1">
    <mergeCell ref="A2:H2"/>
  </mergeCells>
  <phoneticPr fontId="2" type="noConversion"/>
  <printOptions horizontalCentered="1"/>
  <pageMargins left="0.35433070866141736" right="0.35433070866141736" top="0.86614173228346458" bottom="0.70866141732283472" header="0.51181102362204722" footer="0.51181102362204722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>
      <selection activeCell="D5" sqref="D5"/>
    </sheetView>
  </sheetViews>
  <sheetFormatPr defaultRowHeight="14.25"/>
  <cols>
    <col min="1" max="1" width="9" style="4" customWidth="1"/>
    <col min="2" max="5" width="15.625" customWidth="1"/>
    <col min="6" max="6" width="19.875" customWidth="1"/>
    <col min="7" max="7" width="15.625" customWidth="1"/>
    <col min="8" max="8" width="19.25" customWidth="1"/>
  </cols>
  <sheetData>
    <row r="1" spans="1:8" ht="21.75" customHeight="1">
      <c r="A1" s="6" t="s">
        <v>18</v>
      </c>
      <c r="F1" s="2"/>
      <c r="G1" s="2"/>
    </row>
    <row r="2" spans="1:8" ht="30" customHeight="1">
      <c r="A2" s="40" t="s">
        <v>44</v>
      </c>
      <c r="B2" s="40"/>
      <c r="C2" s="40"/>
      <c r="D2" s="40"/>
      <c r="E2" s="40"/>
      <c r="F2" s="40"/>
      <c r="G2" s="40"/>
      <c r="H2" s="40"/>
    </row>
    <row r="3" spans="1:8" ht="21" customHeight="1">
      <c r="A3" s="17"/>
      <c r="B3" s="17"/>
      <c r="C3" s="17"/>
      <c r="D3" s="17"/>
      <c r="E3" s="17"/>
      <c r="F3" s="17"/>
      <c r="G3" s="17"/>
      <c r="H3" s="27" t="s">
        <v>22</v>
      </c>
    </row>
    <row r="4" spans="1:8" ht="72" customHeight="1">
      <c r="A4" s="13" t="s">
        <v>52</v>
      </c>
      <c r="B4" s="20" t="s">
        <v>47</v>
      </c>
      <c r="C4" s="20" t="s">
        <v>38</v>
      </c>
      <c r="D4" s="20" t="s">
        <v>51</v>
      </c>
      <c r="E4" s="13" t="s">
        <v>10</v>
      </c>
      <c r="F4" s="18" t="s">
        <v>48</v>
      </c>
      <c r="G4" s="18" t="s">
        <v>49</v>
      </c>
      <c r="H4" s="13" t="s">
        <v>50</v>
      </c>
    </row>
    <row r="5" spans="1:8" s="8" customFormat="1" ht="34.5" customHeight="1">
      <c r="A5" s="18" t="s">
        <v>1</v>
      </c>
      <c r="B5" s="18" t="s">
        <v>2</v>
      </c>
      <c r="C5" s="22" t="s">
        <v>9</v>
      </c>
      <c r="D5" s="18" t="s">
        <v>57</v>
      </c>
      <c r="E5" s="18" t="s">
        <v>4</v>
      </c>
      <c r="F5" s="18" t="s">
        <v>5</v>
      </c>
      <c r="G5" s="18" t="s">
        <v>6</v>
      </c>
      <c r="H5" s="18" t="s">
        <v>53</v>
      </c>
    </row>
    <row r="6" spans="1:8" s="3" customFormat="1" ht="24.95" customHeight="1">
      <c r="A6" s="7" t="s">
        <v>0</v>
      </c>
      <c r="B6" s="5">
        <v>22</v>
      </c>
      <c r="C6" s="5">
        <v>136</v>
      </c>
      <c r="D6" s="5">
        <f>SUM((B6+C6)*0.15)</f>
        <v>23.7</v>
      </c>
      <c r="E6" s="26">
        <v>42.150000000000006</v>
      </c>
      <c r="F6" s="26">
        <v>36</v>
      </c>
      <c r="G6" s="26">
        <v>28.5</v>
      </c>
      <c r="H6" s="11">
        <f>SUM(D6-(F6+G6-E6))</f>
        <v>1.350000000000005</v>
      </c>
    </row>
  </sheetData>
  <mergeCells count="1">
    <mergeCell ref="A2:H2"/>
  </mergeCells>
  <phoneticPr fontId="2" type="noConversion"/>
  <printOptions horizontalCentered="1"/>
  <pageMargins left="0.35433070866141736" right="0.35433070866141736" top="0.86614173228346458" bottom="0.7086614173228347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>
      <selection activeCell="D6" sqref="D6"/>
    </sheetView>
  </sheetViews>
  <sheetFormatPr defaultRowHeight="14.25"/>
  <cols>
    <col min="1" max="1" width="9" style="4" customWidth="1"/>
    <col min="2" max="3" width="15.625" customWidth="1"/>
    <col min="4" max="4" width="20.25" customWidth="1"/>
    <col min="5" max="5" width="9.625" customWidth="1"/>
    <col min="6" max="6" width="13.5" customWidth="1"/>
    <col min="7" max="8" width="15.625" customWidth="1"/>
  </cols>
  <sheetData>
    <row r="1" spans="1:8" ht="21.75" customHeight="1">
      <c r="A1" s="6" t="s">
        <v>19</v>
      </c>
      <c r="E1" s="2"/>
      <c r="F1" s="2"/>
    </row>
    <row r="2" spans="1:8" ht="35.25" customHeight="1">
      <c r="A2" s="40" t="s">
        <v>45</v>
      </c>
      <c r="B2" s="40"/>
      <c r="C2" s="40"/>
      <c r="D2" s="40"/>
      <c r="E2" s="40"/>
      <c r="F2" s="40"/>
      <c r="G2" s="40"/>
      <c r="H2" s="40"/>
    </row>
    <row r="3" spans="1:8" ht="21" customHeight="1">
      <c r="A3" s="21"/>
      <c r="B3" s="21"/>
      <c r="C3" s="21"/>
      <c r="D3" s="21"/>
      <c r="E3" s="21"/>
      <c r="F3" s="21"/>
      <c r="G3" s="21"/>
      <c r="H3" s="27" t="s">
        <v>22</v>
      </c>
    </row>
    <row r="4" spans="1:8" ht="74.25" customHeight="1">
      <c r="A4" s="13" t="s">
        <v>52</v>
      </c>
      <c r="B4" s="20" t="s">
        <v>47</v>
      </c>
      <c r="C4" s="20" t="s">
        <v>38</v>
      </c>
      <c r="D4" s="20" t="s">
        <v>51</v>
      </c>
      <c r="E4" s="13" t="s">
        <v>10</v>
      </c>
      <c r="F4" s="18" t="s">
        <v>48</v>
      </c>
      <c r="G4" s="18" t="s">
        <v>49</v>
      </c>
      <c r="H4" s="13" t="s">
        <v>50</v>
      </c>
    </row>
    <row r="5" spans="1:8" ht="48" customHeight="1">
      <c r="A5" s="18" t="s">
        <v>1</v>
      </c>
      <c r="B5" s="18" t="s">
        <v>2</v>
      </c>
      <c r="C5" s="22" t="s">
        <v>9</v>
      </c>
      <c r="D5" s="18" t="s">
        <v>58</v>
      </c>
      <c r="E5" s="18" t="s">
        <v>4</v>
      </c>
      <c r="F5" s="18" t="s">
        <v>5</v>
      </c>
      <c r="G5" s="18" t="s">
        <v>6</v>
      </c>
      <c r="H5" s="18" t="s">
        <v>53</v>
      </c>
    </row>
    <row r="6" spans="1:8" ht="24.95" customHeight="1">
      <c r="A6" s="7" t="s">
        <v>0</v>
      </c>
      <c r="B6" s="5">
        <v>91</v>
      </c>
      <c r="C6" s="5">
        <v>59</v>
      </c>
      <c r="D6" s="5">
        <f>(B6+C6)*0.7*0.5+(B6+C6)*0.5*0.5</f>
        <v>90</v>
      </c>
      <c r="E6" s="26">
        <v>5.4</v>
      </c>
      <c r="F6" s="26">
        <v>4.2</v>
      </c>
      <c r="G6" s="26">
        <v>3.6</v>
      </c>
      <c r="H6" s="11">
        <f>SUM(D6-(F6+G6-E6))</f>
        <v>87.6</v>
      </c>
    </row>
  </sheetData>
  <mergeCells count="1">
    <mergeCell ref="A2:H2"/>
  </mergeCells>
  <phoneticPr fontId="2" type="noConversion"/>
  <printOptions horizontalCentered="1"/>
  <pageMargins left="0.35433070866141736" right="0.35433070866141736" top="0.86614173228346458" bottom="0.70866141732283472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>
      <selection activeCell="I13" sqref="I13"/>
    </sheetView>
  </sheetViews>
  <sheetFormatPr defaultRowHeight="14.25"/>
  <cols>
    <col min="1" max="1" width="10.625" style="4" customWidth="1"/>
    <col min="2" max="3" width="15.625" customWidth="1"/>
    <col min="4" max="4" width="18.625" customWidth="1"/>
    <col min="5" max="5" width="12.875" customWidth="1"/>
    <col min="6" max="8" width="15.625" customWidth="1"/>
  </cols>
  <sheetData>
    <row r="1" spans="1:8" ht="21.75" customHeight="1">
      <c r="A1" s="6" t="s">
        <v>20</v>
      </c>
      <c r="E1" s="2"/>
      <c r="F1" s="2"/>
    </row>
    <row r="2" spans="1:8" ht="34.5" customHeight="1">
      <c r="A2" s="40" t="s">
        <v>46</v>
      </c>
      <c r="B2" s="40"/>
      <c r="C2" s="40"/>
      <c r="D2" s="40"/>
      <c r="E2" s="40"/>
      <c r="F2" s="40"/>
      <c r="G2" s="40"/>
      <c r="H2" s="40"/>
    </row>
    <row r="3" spans="1:8" ht="18.75">
      <c r="A3" s="21"/>
      <c r="B3" s="21"/>
      <c r="C3" s="21"/>
      <c r="D3" s="21"/>
      <c r="E3" s="21"/>
      <c r="F3" s="21"/>
      <c r="G3" s="21"/>
      <c r="H3" s="27" t="s">
        <v>22</v>
      </c>
    </row>
    <row r="4" spans="1:8" ht="70.5" customHeight="1">
      <c r="A4" s="13" t="s">
        <v>52</v>
      </c>
      <c r="B4" s="20" t="s">
        <v>47</v>
      </c>
      <c r="C4" s="20" t="s">
        <v>38</v>
      </c>
      <c r="D4" s="20" t="s">
        <v>51</v>
      </c>
      <c r="E4" s="13" t="s">
        <v>10</v>
      </c>
      <c r="F4" s="18" t="s">
        <v>48</v>
      </c>
      <c r="G4" s="18" t="s">
        <v>49</v>
      </c>
      <c r="H4" s="13" t="s">
        <v>50</v>
      </c>
    </row>
    <row r="5" spans="1:8" ht="40.5" customHeight="1">
      <c r="A5" s="18" t="s">
        <v>1</v>
      </c>
      <c r="B5" s="18" t="s">
        <v>2</v>
      </c>
      <c r="C5" s="22" t="s">
        <v>9</v>
      </c>
      <c r="D5" s="32" t="s">
        <v>58</v>
      </c>
      <c r="E5" s="18" t="s">
        <v>4</v>
      </c>
      <c r="F5" s="18" t="s">
        <v>5</v>
      </c>
      <c r="G5" s="18" t="s">
        <v>6</v>
      </c>
      <c r="H5" s="18" t="s">
        <v>53</v>
      </c>
    </row>
    <row r="6" spans="1:8" ht="33.75" customHeight="1">
      <c r="A6" s="7" t="s">
        <v>0</v>
      </c>
      <c r="B6" s="5">
        <v>0</v>
      </c>
      <c r="C6" s="5">
        <v>2</v>
      </c>
      <c r="D6" s="5">
        <f>(B6+C6)*0.7*0.5+(B6+C6)*0.5*0.5</f>
        <v>1.2</v>
      </c>
      <c r="E6" s="26">
        <v>1.2</v>
      </c>
      <c r="F6" s="26">
        <v>3</v>
      </c>
      <c r="G6" s="26">
        <v>-0.6</v>
      </c>
      <c r="H6" s="11">
        <f>SUM(D6-(F6+G6-E6))</f>
        <v>0</v>
      </c>
    </row>
  </sheetData>
  <mergeCells count="1">
    <mergeCell ref="A2:H2"/>
  </mergeCells>
  <phoneticPr fontId="2" type="noConversion"/>
  <printOptions horizontalCentered="1"/>
  <pageMargins left="0.35433070866141736" right="0.35433070866141736" top="0.86614173228346458" bottom="0.7086614173228347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附件1</vt:lpstr>
      <vt:lpstr>1-1小学</vt:lpstr>
      <vt:lpstr>1-2初中</vt:lpstr>
      <vt:lpstr>1-3普通高中</vt:lpstr>
      <vt:lpstr>1-4中职</vt:lpstr>
      <vt:lpstr>1-5高职</vt:lpstr>
      <vt:lpstr>1-6广播电视大学</vt:lpstr>
    </vt:vector>
  </TitlesOfParts>
  <Company>Chinese 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穆馨</dc:creator>
  <cp:lastModifiedBy>林健强</cp:lastModifiedBy>
  <cp:lastPrinted>2019-05-28T06:55:59Z</cp:lastPrinted>
  <dcterms:created xsi:type="dcterms:W3CDTF">2019-05-07T03:27:32Z</dcterms:created>
  <dcterms:modified xsi:type="dcterms:W3CDTF">2019-09-16T07:57:22Z</dcterms:modified>
</cp:coreProperties>
</file>